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Лист1!$A$1:$J$26</definedName>
  </definedNames>
  <calcPr calcId="145621"/>
</workbook>
</file>

<file path=xl/calcChain.xml><?xml version="1.0" encoding="utf-8"?>
<calcChain xmlns="http://schemas.openxmlformats.org/spreadsheetml/2006/main">
  <c r="G24" i="1" l="1"/>
  <c r="F24" i="1"/>
  <c r="G23" i="1"/>
  <c r="F23" i="1"/>
  <c r="G22" i="1"/>
  <c r="F22" i="1"/>
  <c r="F15" i="1"/>
  <c r="G12" i="1"/>
  <c r="F12" i="1"/>
  <c r="G5" i="1"/>
  <c r="G4" i="1"/>
  <c r="J24" i="1" l="1"/>
  <c r="I24" i="1"/>
  <c r="H24" i="1"/>
  <c r="J23" i="1"/>
  <c r="I23" i="1"/>
  <c r="H23" i="1"/>
  <c r="J22" i="1"/>
  <c r="I22" i="1"/>
  <c r="H22" i="1"/>
  <c r="J5" i="1"/>
  <c r="I5" i="1"/>
  <c r="H5" i="1"/>
  <c r="J15" i="1" l="1"/>
  <c r="I15" i="1"/>
  <c r="H15" i="1"/>
</calcChain>
</file>

<file path=xl/sharedStrings.xml><?xml version="1.0" encoding="utf-8"?>
<sst xmlns="http://schemas.openxmlformats.org/spreadsheetml/2006/main" count="62" uniqueCount="53">
  <si>
    <t>Школа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</si>
  <si>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</si>
  <si>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</si>
  <si>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</si>
  <si>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</si>
  <si>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</si>
  <si>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</si>
  <si>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</si>
  <si>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</si>
  <si>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</si>
  <si>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</si>
  <si>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Отд/корп</t>
  </si>
  <si>
    <t>День</t>
  </si>
  <si>
    <t>Завтрак</t>
  </si>
  <si>
    <t>Обед</t>
  </si>
  <si>
    <t>закуска</t>
  </si>
  <si>
    <t>гор.блюдо</t>
  </si>
  <si>
    <t>гор.напиток</t>
  </si>
  <si>
    <t>хлеб</t>
  </si>
  <si>
    <t>Полдник</t>
  </si>
  <si>
    <t>1 блюдо</t>
  </si>
  <si>
    <t>2 блюдо</t>
  </si>
  <si>
    <t>гарнир</t>
  </si>
  <si>
    <t>сладкое</t>
  </si>
  <si>
    <t>хлеб бел.</t>
  </si>
  <si>
    <t>хлеб черн.</t>
  </si>
  <si>
    <t>Батоны нарезные</t>
  </si>
  <si>
    <t>Хлеб ржано-пшеничный</t>
  </si>
  <si>
    <t>1/200</t>
  </si>
  <si>
    <t>Макаронные изделия отварные</t>
  </si>
  <si>
    <t>Хлеб пшеничный</t>
  </si>
  <si>
    <t>1/80</t>
  </si>
  <si>
    <t>Кукуруза консервированная</t>
  </si>
  <si>
    <t>1/20</t>
  </si>
  <si>
    <t>Салат из редиса с огурцами и яйцом</t>
  </si>
  <si>
    <t>Рассольник</t>
  </si>
  <si>
    <t>Курица в соусе томатном</t>
  </si>
  <si>
    <t>1/130</t>
  </si>
  <si>
    <t>Омлет натуральный с сосиской отварной</t>
  </si>
  <si>
    <t>140/50</t>
  </si>
  <si>
    <t>2/30</t>
  </si>
  <si>
    <t>1/30</t>
  </si>
  <si>
    <t>Чай с молоком</t>
  </si>
  <si>
    <t>Кисель из свежих ягод</t>
  </si>
  <si>
    <t>1/180</t>
  </si>
  <si>
    <t>напиток</t>
  </si>
  <si>
    <t>Сдоба обыкновенная</t>
  </si>
  <si>
    <t>Молоко кипяченное (разливное)</t>
  </si>
  <si>
    <t>Фрукты свежие (яблоки)</t>
  </si>
  <si>
    <t>фрукты</t>
  </si>
  <si>
    <t>50/40</t>
  </si>
  <si>
    <t>1/50</t>
  </si>
  <si>
    <t>Средняя школа №35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</si>
</sst>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0" borderId="4" xfId="0" applyBorder="1"/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/>
    <xf numFmtId="0" fontId="0" fillId="0" borderId="5" xfId="0" applyBorder="1"/>
    <xf numFmtId="0" fontId="0" fillId="0" borderId="7" xfId="0" applyBorder="1"/>
    <xf numFmtId="0" fontId="3" fillId="2" borderId="1" xfId="0" applyFont="1" applyFill="1" applyBorder="1" applyAlignment="1"/>
    <xf numFmtId="0" fontId="3" fillId="2" borderId="1" xfId="0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center"/>
    </xf>
    <xf numFmtId="49" fontId="3" fillId="2" borderId="1" xfId="0" applyNumberFormat="1" applyFont="1" applyFill="1" applyBorder="1" applyAlignment="1">
      <alignment horizontal="center" vertical="center"/>
    </xf>
    <xf numFmtId="2" fontId="3" fillId="2" borderId="1" xfId="0" applyNumberFormat="1" applyFont="1" applyFill="1" applyBorder="1" applyAlignment="1">
      <alignment horizontal="center"/>
    </xf>
    <xf numFmtId="2" fontId="3" fillId="2" borderId="1" xfId="0" applyNumberFormat="1" applyFont="1" applyFill="1" applyBorder="1" applyAlignment="1">
      <alignment horizontal="center" vertical="center"/>
    </xf>
    <xf numFmtId="2" fontId="4" fillId="2" borderId="1" xfId="0" applyNumberFormat="1" applyFont="1" applyFill="1" applyBorder="1" applyAlignment="1">
      <alignment horizontal="center"/>
    </xf>
    <xf numFmtId="2" fontId="4" fillId="2" borderId="1" xfId="0" applyNumberFormat="1" applyFont="1" applyFill="1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0" fontId="0" fillId="0" borderId="0" xfId="0" applyBorder="1"/>
    <xf numFmtId="0" fontId="3" fillId="2" borderId="5" xfId="0" applyFont="1" applyFill="1" applyBorder="1" applyAlignment="1">
      <alignment horizontal="left"/>
    </xf>
    <xf numFmtId="0" fontId="3" fillId="2" borderId="2" xfId="0" applyFont="1" applyFill="1" applyBorder="1" applyAlignment="1"/>
    <xf numFmtId="0" fontId="3" fillId="2" borderId="2" xfId="0" applyFont="1" applyFill="1" applyBorder="1" applyAlignment="1">
      <alignment horizontal="left"/>
    </xf>
    <xf numFmtId="0" fontId="0" fillId="0" borderId="1" xfId="0" applyBorder="1" applyAlignment="1">
      <alignment horizontal="center" vertical="center"/>
    </xf>
    <xf numFmtId="2" fontId="1" fillId="2" borderId="1" xfId="0" applyNumberFormat="1" applyFont="1" applyFill="1" applyBorder="1" applyAlignment="1">
      <alignment horizontal="center"/>
    </xf>
    <xf numFmtId="0" fontId="0" fillId="0" borderId="7" xfId="0" applyBorder="1" applyAlignment="1">
      <alignment vertical="center"/>
    </xf>
    <xf numFmtId="0" fontId="3" fillId="2" borderId="2" xfId="0" applyFont="1" applyFill="1" applyBorder="1" applyAlignment="1">
      <alignment wrapText="1"/>
    </xf>
    <xf numFmtId="2" fontId="0" fillId="0" borderId="2" xfId="0" applyNumberFormat="1" applyBorder="1" applyAlignment="1"/>
    <xf numFmtId="2" fontId="0" fillId="0" borderId="3" xfId="0" applyNumberFormat="1" applyBorder="1" applyAlignment="1"/>
    <xf numFmtId="2" fontId="0" fillId="0" borderId="4" xfId="0" applyNumberFormat="1" applyBorder="1" applyAlignment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6"/>
  <sheetViews>
    <sheetView tabSelected="1" view="pageBreakPreview" zoomScaleNormal="100" zoomScaleSheetLayoutView="100" workbookViewId="0">
      <selection activeCell="B1" sqref="B1:D1"/>
    </sheetView>
  </sheetViews>
  <sheetFormatPr defaultRowHeight="15" x14ac:dyDescent="0.25"/>
  <cols>
    <col min="1" max="1" width="14.42578125" customWidth="1"/>
    <col min="2" max="2" width="13.140625" customWidth="1"/>
    <col min="3" max="3" width="8.140625" customWidth="1"/>
    <col min="4" max="4" width="38.85546875" customWidth="1"/>
    <col min="7" max="9" width="10.28515625" customWidth="1"/>
    <col min="10" max="10" width="11" customWidth="1"/>
    <col min="12" max="12" width="12.140625" customWidth="1"/>
  </cols>
  <sheetData>
    <row r="1" spans="1:12" x14ac:dyDescent="0.25">
      <c r="A1" t="s">
        <v>0</v>
      </c>
      <c r="B1" s="27" t="s">
        <v>52</v>
      </c>
      <c r="C1" s="28"/>
      <c r="D1" s="29"/>
      <c r="E1" t="s">
        <v>11</v>
      </c>
      <c r="F1" s="1"/>
      <c r="I1" t="s">
        <v>12</v>
      </c>
      <c r="J1" s="3">
        <v>44532</v>
      </c>
    </row>
    <row r="3" spans="1:12" x14ac:dyDescent="0.25">
      <c r="A3" s="6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5" t="s">
        <v>7</v>
      </c>
      <c r="H3" s="4" t="s">
        <v>8</v>
      </c>
      <c r="I3" s="4" t="s">
        <v>9</v>
      </c>
      <c r="J3" s="4" t="s">
        <v>10</v>
      </c>
      <c r="L3" s="19"/>
    </row>
    <row r="4" spans="1:12" x14ac:dyDescent="0.25">
      <c r="A4" s="8"/>
      <c r="B4" s="2" t="s">
        <v>15</v>
      </c>
      <c r="C4" s="23">
        <v>245</v>
      </c>
      <c r="D4" s="10" t="s">
        <v>32</v>
      </c>
      <c r="E4" s="12" t="s">
        <v>33</v>
      </c>
      <c r="F4" s="14">
        <v>6.96</v>
      </c>
      <c r="G4" s="14">
        <f>22.5/50*20</f>
        <v>9</v>
      </c>
      <c r="H4" s="17">
        <v>0.52</v>
      </c>
      <c r="I4" s="17">
        <v>0.36</v>
      </c>
      <c r="J4" s="17">
        <v>0.94</v>
      </c>
      <c r="L4" s="19"/>
    </row>
    <row r="5" spans="1:12" x14ac:dyDescent="0.25">
      <c r="A5" s="9"/>
      <c r="B5" s="2" t="s">
        <v>16</v>
      </c>
      <c r="C5" s="23">
        <v>301</v>
      </c>
      <c r="D5" s="10" t="s">
        <v>38</v>
      </c>
      <c r="E5" s="12" t="s">
        <v>39</v>
      </c>
      <c r="F5" s="14">
        <v>56.29</v>
      </c>
      <c r="G5" s="14">
        <f>328.74/150*140</f>
        <v>306.82400000000001</v>
      </c>
      <c r="H5" s="17">
        <f>13.47/150*140</f>
        <v>12.572000000000001</v>
      </c>
      <c r="I5" s="17">
        <f>16.02/150*140</f>
        <v>14.951999999999998</v>
      </c>
      <c r="J5" s="17">
        <f>3.45/150*140</f>
        <v>3.2199999999999998</v>
      </c>
      <c r="L5" s="19"/>
    </row>
    <row r="6" spans="1:12" x14ac:dyDescent="0.25">
      <c r="A6" s="9" t="s">
        <v>13</v>
      </c>
      <c r="B6" s="2" t="s">
        <v>18</v>
      </c>
      <c r="C6" s="23">
        <v>111</v>
      </c>
      <c r="D6" s="11" t="s">
        <v>26</v>
      </c>
      <c r="E6" s="12" t="s">
        <v>40</v>
      </c>
      <c r="F6" s="14">
        <v>6.42</v>
      </c>
      <c r="G6" s="14">
        <v>112.36</v>
      </c>
      <c r="H6" s="17">
        <v>2.33</v>
      </c>
      <c r="I6" s="17">
        <v>1.3</v>
      </c>
      <c r="J6" s="17">
        <v>23.1</v>
      </c>
      <c r="L6" s="19"/>
    </row>
    <row r="7" spans="1:12" ht="14.45" customHeight="1" x14ac:dyDescent="0.25">
      <c r="A7" s="9"/>
      <c r="B7" s="2" t="s">
        <v>18</v>
      </c>
      <c r="C7" s="23">
        <v>109</v>
      </c>
      <c r="D7" s="20" t="s">
        <v>27</v>
      </c>
      <c r="E7" s="12" t="s">
        <v>41</v>
      </c>
      <c r="F7" s="14">
        <v>2.21</v>
      </c>
      <c r="G7" s="14">
        <v>38.96</v>
      </c>
      <c r="H7" s="18">
        <v>1.48</v>
      </c>
      <c r="I7" s="18">
        <v>0.27</v>
      </c>
      <c r="J7" s="18">
        <v>10.02</v>
      </c>
      <c r="L7" s="19"/>
    </row>
    <row r="8" spans="1:12" x14ac:dyDescent="0.25">
      <c r="A8" s="9"/>
      <c r="B8" s="1" t="s">
        <v>17</v>
      </c>
      <c r="C8" s="23">
        <v>297</v>
      </c>
      <c r="D8" s="21" t="s">
        <v>42</v>
      </c>
      <c r="E8" s="12" t="s">
        <v>28</v>
      </c>
      <c r="F8" s="14">
        <v>9.3800000000000008</v>
      </c>
      <c r="G8" s="14">
        <v>77.34</v>
      </c>
      <c r="H8" s="24">
        <v>1.42</v>
      </c>
      <c r="I8" s="24">
        <v>1.42</v>
      </c>
      <c r="J8" s="24">
        <v>15.46</v>
      </c>
      <c r="L8" s="19"/>
    </row>
    <row r="9" spans="1:12" x14ac:dyDescent="0.25">
      <c r="A9" s="9"/>
      <c r="B9" s="2"/>
      <c r="C9" s="23"/>
      <c r="D9" s="1"/>
      <c r="E9" s="1"/>
      <c r="F9" s="18"/>
      <c r="G9" s="18"/>
      <c r="H9" s="18"/>
      <c r="I9" s="18"/>
      <c r="J9" s="18"/>
      <c r="L9" s="19"/>
    </row>
    <row r="10" spans="1:12" x14ac:dyDescent="0.25">
      <c r="A10" s="9"/>
      <c r="B10" s="2"/>
      <c r="C10" s="23"/>
      <c r="D10" s="1"/>
      <c r="E10" s="1"/>
      <c r="F10" s="18"/>
      <c r="G10" s="18"/>
      <c r="H10" s="18"/>
      <c r="I10" s="18"/>
      <c r="J10" s="18"/>
      <c r="L10" s="19"/>
    </row>
    <row r="11" spans="1:12" x14ac:dyDescent="0.25">
      <c r="A11" s="9"/>
      <c r="B11" s="2"/>
      <c r="C11" s="23"/>
      <c r="D11" s="1"/>
      <c r="E11" s="1"/>
      <c r="F11" s="18"/>
      <c r="G11" s="18"/>
      <c r="H11" s="18"/>
      <c r="I11" s="18"/>
      <c r="J11" s="18"/>
      <c r="L11" s="19"/>
    </row>
    <row r="12" spans="1:12" x14ac:dyDescent="0.25">
      <c r="A12" s="8"/>
      <c r="B12" s="2" t="s">
        <v>15</v>
      </c>
      <c r="C12" s="23">
        <v>16</v>
      </c>
      <c r="D12" s="11" t="s">
        <v>34</v>
      </c>
      <c r="E12" s="12" t="s">
        <v>51</v>
      </c>
      <c r="F12" s="14">
        <f>26.24/80*50</f>
        <v>16.399999999999999</v>
      </c>
      <c r="G12" s="14">
        <f>83.94/80*50</f>
        <v>52.462499999999999</v>
      </c>
      <c r="H12" s="16">
        <v>1.91</v>
      </c>
      <c r="I12" s="16">
        <v>7.57</v>
      </c>
      <c r="J12" s="16">
        <v>2.1</v>
      </c>
      <c r="L12" s="19"/>
    </row>
    <row r="13" spans="1:12" x14ac:dyDescent="0.25">
      <c r="A13" s="9"/>
      <c r="B13" s="2" t="s">
        <v>20</v>
      </c>
      <c r="C13" s="23">
        <v>96</v>
      </c>
      <c r="D13" s="22" t="s">
        <v>35</v>
      </c>
      <c r="E13" s="12" t="s">
        <v>28</v>
      </c>
      <c r="F13" s="14">
        <v>30.16</v>
      </c>
      <c r="G13" s="14">
        <v>97</v>
      </c>
      <c r="H13" s="24">
        <v>1.64</v>
      </c>
      <c r="I13" s="24">
        <v>4.2</v>
      </c>
      <c r="J13" s="24">
        <v>13</v>
      </c>
      <c r="L13" s="19"/>
    </row>
    <row r="14" spans="1:12" x14ac:dyDescent="0.25">
      <c r="A14" s="9"/>
      <c r="B14" s="2" t="s">
        <v>21</v>
      </c>
      <c r="C14" s="23">
        <v>405</v>
      </c>
      <c r="D14" s="11" t="s">
        <v>36</v>
      </c>
      <c r="E14" s="12" t="s">
        <v>50</v>
      </c>
      <c r="F14" s="14">
        <v>43.9</v>
      </c>
      <c r="G14" s="14">
        <v>234.95</v>
      </c>
      <c r="H14" s="17">
        <v>14.24</v>
      </c>
      <c r="I14" s="17">
        <v>15.45</v>
      </c>
      <c r="J14" s="17">
        <v>2.19</v>
      </c>
      <c r="L14" s="19"/>
    </row>
    <row r="15" spans="1:12" x14ac:dyDescent="0.25">
      <c r="A15" s="9"/>
      <c r="B15" s="2" t="s">
        <v>22</v>
      </c>
      <c r="C15" s="23">
        <v>291</v>
      </c>
      <c r="D15" s="11" t="s">
        <v>29</v>
      </c>
      <c r="E15" s="12" t="s">
        <v>37</v>
      </c>
      <c r="F15" s="14">
        <f>11.02/150*130</f>
        <v>9.5506666666666664</v>
      </c>
      <c r="G15" s="14">
        <v>212.62</v>
      </c>
      <c r="H15" s="16">
        <f>5.85/150*130</f>
        <v>5.07</v>
      </c>
      <c r="I15" s="16">
        <f>5.22/150*130</f>
        <v>4.524</v>
      </c>
      <c r="J15" s="16">
        <f>35.61/150*130</f>
        <v>30.861999999999998</v>
      </c>
      <c r="L15" s="19"/>
    </row>
    <row r="16" spans="1:12" x14ac:dyDescent="0.25">
      <c r="A16" s="9" t="s">
        <v>14</v>
      </c>
      <c r="B16" s="2" t="s">
        <v>24</v>
      </c>
      <c r="C16" s="23">
        <v>108</v>
      </c>
      <c r="D16" s="22" t="s">
        <v>30</v>
      </c>
      <c r="E16" s="12" t="s">
        <v>41</v>
      </c>
      <c r="F16" s="14">
        <v>2.4300000000000002</v>
      </c>
      <c r="G16" s="14">
        <v>50.19</v>
      </c>
      <c r="H16" s="18">
        <v>1.74</v>
      </c>
      <c r="I16" s="18">
        <v>0.18</v>
      </c>
      <c r="J16" s="18">
        <v>14.76</v>
      </c>
      <c r="L16" s="19"/>
    </row>
    <row r="17" spans="1:12" x14ac:dyDescent="0.25">
      <c r="A17" s="9"/>
      <c r="B17" s="2" t="s">
        <v>25</v>
      </c>
      <c r="C17" s="23">
        <v>109</v>
      </c>
      <c r="D17" s="22" t="s">
        <v>27</v>
      </c>
      <c r="E17" s="12" t="s">
        <v>41</v>
      </c>
      <c r="F17" s="14">
        <v>2.21</v>
      </c>
      <c r="G17" s="14">
        <v>38.96</v>
      </c>
      <c r="H17" s="18">
        <v>1.48</v>
      </c>
      <c r="I17" s="18">
        <v>0.27</v>
      </c>
      <c r="J17" s="18">
        <v>10.02</v>
      </c>
      <c r="L17" s="19"/>
    </row>
    <row r="18" spans="1:12" x14ac:dyDescent="0.25">
      <c r="A18" s="9"/>
      <c r="B18" s="2" t="s">
        <v>45</v>
      </c>
      <c r="C18" s="23">
        <v>418</v>
      </c>
      <c r="D18" s="11" t="s">
        <v>43</v>
      </c>
      <c r="E18" s="12" t="s">
        <v>44</v>
      </c>
      <c r="F18" s="14">
        <v>14.7</v>
      </c>
      <c r="G18" s="14">
        <v>72.5</v>
      </c>
      <c r="H18" s="16">
        <v>0.18</v>
      </c>
      <c r="I18" s="16">
        <v>0.04</v>
      </c>
      <c r="J18" s="16">
        <v>17.600000000000001</v>
      </c>
      <c r="L18" s="19"/>
    </row>
    <row r="19" spans="1:12" x14ac:dyDescent="0.25">
      <c r="A19" s="9"/>
      <c r="B19" s="2"/>
      <c r="C19" s="23"/>
      <c r="D19" s="1"/>
      <c r="E19" s="1"/>
      <c r="F19" s="18"/>
      <c r="G19" s="18"/>
      <c r="H19" s="18"/>
      <c r="I19" s="18"/>
      <c r="J19" s="18"/>
      <c r="L19" s="19"/>
    </row>
    <row r="20" spans="1:12" x14ac:dyDescent="0.25">
      <c r="A20" s="9"/>
      <c r="B20" s="2"/>
      <c r="C20" s="23"/>
      <c r="D20" s="1"/>
      <c r="E20" s="1"/>
      <c r="F20" s="18"/>
      <c r="G20" s="18"/>
      <c r="H20" s="18"/>
      <c r="I20" s="18"/>
      <c r="J20" s="18"/>
      <c r="L20" s="19"/>
    </row>
    <row r="21" spans="1:12" x14ac:dyDescent="0.25">
      <c r="A21" s="9"/>
      <c r="B21" s="2"/>
      <c r="C21" s="23"/>
      <c r="D21" s="1"/>
      <c r="E21" s="1"/>
      <c r="F21" s="18"/>
      <c r="G21" s="18"/>
      <c r="H21" s="18"/>
      <c r="I21" s="18"/>
      <c r="J21" s="18"/>
      <c r="L21" s="19"/>
    </row>
    <row r="22" spans="1:12" x14ac:dyDescent="0.25">
      <c r="A22" s="8"/>
      <c r="B22" s="2" t="s">
        <v>23</v>
      </c>
      <c r="C22" s="23">
        <v>570</v>
      </c>
      <c r="D22" s="11" t="s">
        <v>46</v>
      </c>
      <c r="E22" s="12" t="s">
        <v>31</v>
      </c>
      <c r="F22" s="14">
        <f>11.22/50*80</f>
        <v>17.952000000000002</v>
      </c>
      <c r="G22" s="14">
        <f>155.84/50*80</f>
        <v>249.34399999999999</v>
      </c>
      <c r="H22" s="18">
        <f>2.25/50*80</f>
        <v>3.5999999999999996</v>
      </c>
      <c r="I22" s="18">
        <f>2.34/50*80</f>
        <v>3.7439999999999998</v>
      </c>
      <c r="J22" s="18">
        <f>29.42/50*80</f>
        <v>47.072000000000003</v>
      </c>
      <c r="L22" s="19"/>
    </row>
    <row r="23" spans="1:12" x14ac:dyDescent="0.25">
      <c r="A23" s="25" t="s">
        <v>19</v>
      </c>
      <c r="B23" s="1" t="s">
        <v>17</v>
      </c>
      <c r="C23" s="23">
        <v>515</v>
      </c>
      <c r="D23" s="26" t="s">
        <v>47</v>
      </c>
      <c r="E23" s="13" t="s">
        <v>44</v>
      </c>
      <c r="F23" s="15">
        <f>20.05/200*180</f>
        <v>18.045000000000002</v>
      </c>
      <c r="G23" s="15">
        <f>120/200*180</f>
        <v>108</v>
      </c>
      <c r="H23" s="17">
        <f>3.8/200*180</f>
        <v>3.42</v>
      </c>
      <c r="I23" s="17">
        <f>6.4/200*180</f>
        <v>5.76</v>
      </c>
      <c r="J23" s="17">
        <f>9.4/200*180</f>
        <v>8.4600000000000009</v>
      </c>
      <c r="L23" s="19"/>
    </row>
    <row r="24" spans="1:12" x14ac:dyDescent="0.25">
      <c r="A24" s="9"/>
      <c r="B24" s="2" t="s">
        <v>49</v>
      </c>
      <c r="C24" s="4">
        <v>112</v>
      </c>
      <c r="D24" s="10" t="s">
        <v>48</v>
      </c>
      <c r="E24" s="12" t="s">
        <v>28</v>
      </c>
      <c r="F24" s="14">
        <f>35.1/180*200</f>
        <v>39</v>
      </c>
      <c r="G24" s="14">
        <f>84.6/180*200</f>
        <v>94</v>
      </c>
      <c r="H24" s="18">
        <f>0.72/180*200</f>
        <v>0.8</v>
      </c>
      <c r="I24" s="18">
        <f>0.72/180*200</f>
        <v>0.8</v>
      </c>
      <c r="J24" s="18">
        <f>17.64/180*200</f>
        <v>19.600000000000001</v>
      </c>
    </row>
    <row r="25" spans="1:12" x14ac:dyDescent="0.25">
      <c r="A25" s="9"/>
      <c r="B25" s="2"/>
      <c r="C25" s="1"/>
      <c r="D25" s="1"/>
      <c r="E25" s="1"/>
      <c r="F25" s="18"/>
      <c r="G25" s="18"/>
      <c r="H25" s="18"/>
      <c r="I25" s="18"/>
      <c r="J25" s="18"/>
    </row>
    <row r="26" spans="1:12" x14ac:dyDescent="0.25">
      <c r="A26" s="7"/>
      <c r="B26" s="2"/>
      <c r="C26" s="1"/>
      <c r="D26" s="1"/>
      <c r="E26" s="1"/>
      <c r="F26" s="18"/>
      <c r="G26" s="18"/>
      <c r="H26" s="18"/>
      <c r="I26" s="18"/>
      <c r="J26" s="18"/>
    </row>
  </sheetData>
  <pageMargins left="0.7" right="0.7" top="0.75" bottom="0.75" header="0.3" footer="0.3"/>
  <pageSetup paperSize="9" scale="9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2021-12-01T00:11:32Z</dcterms:modified>
</cp:coreProperties>
</file>